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15" activeTab="0"/>
  </bookViews>
  <sheets>
    <sheet name="決算報告書" sheetId="1" r:id="rId1"/>
    <sheet name="業務量" sheetId="2" r:id="rId2"/>
    <sheet name="収益的収支" sheetId="3" r:id="rId3"/>
    <sheet name="資本的収支" sheetId="4" r:id="rId4"/>
    <sheet name="企業債残高" sheetId="5" r:id="rId5"/>
  </sheets>
  <definedNames>
    <definedName name="_xlnm.Print_Area" localSheetId="1">'業務量'!$A$1:$F$13</definedName>
  </definedNames>
  <calcPr fullCalcOnLoad="1"/>
</workbook>
</file>

<file path=xl/sharedStrings.xml><?xml version="1.0" encoding="utf-8"?>
<sst xmlns="http://schemas.openxmlformats.org/spreadsheetml/2006/main" count="136" uniqueCount="113">
  <si>
    <t>≪収益的収支≫</t>
  </si>
  <si>
    <t>予算額</t>
  </si>
  <si>
    <t>決算額</t>
  </si>
  <si>
    <t>翌年度繰越額</t>
  </si>
  <si>
    <t>予算額に比べ
決算額の増減</t>
  </si>
  <si>
    <t>第１款　下水道事業収益</t>
  </si>
  <si>
    <t>第１項　営業収益</t>
  </si>
  <si>
    <t>第２項　営業外収益</t>
  </si>
  <si>
    <t>第３項　特別利益</t>
  </si>
  <si>
    <t>区分</t>
  </si>
  <si>
    <t>≪資本的収支≫</t>
  </si>
  <si>
    <t>収入</t>
  </si>
  <si>
    <t>支出</t>
  </si>
  <si>
    <t>第１款　下水道事業費用</t>
  </si>
  <si>
    <t>第１項　営業費用</t>
  </si>
  <si>
    <t>第２項　営業外費用</t>
  </si>
  <si>
    <t>第３項　特別損失</t>
  </si>
  <si>
    <t>第４項　予備費</t>
  </si>
  <si>
    <t>地方公営企業法第26条第２項の規定による繰越額</t>
  </si>
  <si>
    <t>第１款　資本的収入</t>
  </si>
  <si>
    <t>第１項　企業債</t>
  </si>
  <si>
    <t>第１款　資本的支出</t>
  </si>
  <si>
    <t>第１項　建設改良費</t>
  </si>
  <si>
    <t>不用額</t>
  </si>
  <si>
    <t>令和２年度
決算</t>
  </si>
  <si>
    <t>総排水量
（㎥）</t>
  </si>
  <si>
    <t>処理区域内人口
（人）</t>
  </si>
  <si>
    <t>使用人口
（人）</t>
  </si>
  <si>
    <t>有収水量
（㎥）</t>
  </si>
  <si>
    <t>水洗化率
（％）</t>
  </si>
  <si>
    <t>有収率
（％）</t>
  </si>
  <si>
    <t>備考</t>
  </si>
  <si>
    <t>借入先</t>
  </si>
  <si>
    <t>財政融資資金</t>
  </si>
  <si>
    <t>簡易保険</t>
  </si>
  <si>
    <t>地方公共団体金融機構</t>
  </si>
  <si>
    <t>市中銀行</t>
  </si>
  <si>
    <t>計</t>
  </si>
  <si>
    <t>差引</t>
  </si>
  <si>
    <t>１　営業収益</t>
  </si>
  <si>
    <t>（1）下水道使用料</t>
  </si>
  <si>
    <t>（2）雨水処理負担金</t>
  </si>
  <si>
    <t>（3）その他営業収益</t>
  </si>
  <si>
    <t>２　営業外収益</t>
  </si>
  <si>
    <t>（1）受取利息及び配当金</t>
  </si>
  <si>
    <t>（4）長期前受金戻入</t>
  </si>
  <si>
    <t>３　特別利益</t>
  </si>
  <si>
    <t>（1）過年度損益修正益</t>
  </si>
  <si>
    <t>収益計</t>
  </si>
  <si>
    <t>４　営業費用</t>
  </si>
  <si>
    <t>５　営業外費用</t>
  </si>
  <si>
    <t>（１）支払利息及び企業債取扱諸費</t>
  </si>
  <si>
    <t>（2）雑支出</t>
  </si>
  <si>
    <t>６　特別損失</t>
  </si>
  <si>
    <t>（１）過年度損益修正損</t>
  </si>
  <si>
    <t>費用計</t>
  </si>
  <si>
    <t>当年度純利益</t>
  </si>
  <si>
    <t>前年度繰越利益剰余金</t>
  </si>
  <si>
    <t>その他未処分利益剰余金変動額</t>
  </si>
  <si>
    <t>当年度未処分利益剰余金</t>
  </si>
  <si>
    <t>下 水 道 事 業 収 益 的 収 支 決 算 概 要</t>
  </si>
  <si>
    <t>下 水 道 事 業 資 本 的 収 支 決 算 概 要</t>
  </si>
  <si>
    <t>１　企業債</t>
  </si>
  <si>
    <t>（2）県補助金</t>
  </si>
  <si>
    <t>収入計</t>
  </si>
  <si>
    <t>（3）流域下水道建設負担金</t>
  </si>
  <si>
    <t>支出計</t>
  </si>
  <si>
    <t>小計</t>
  </si>
  <si>
    <t>△翌年度への繰越工事資金</t>
  </si>
  <si>
    <t>収支差引</t>
  </si>
  <si>
    <t>補てん財源使用額</t>
  </si>
  <si>
    <t>主要な建設改良工事</t>
  </si>
  <si>
    <t>（税込額：円）</t>
  </si>
  <si>
    <t>前年度対比指数（％）</t>
  </si>
  <si>
    <t>（税抜額：円）</t>
  </si>
  <si>
    <t>（税込額：円）</t>
  </si>
  <si>
    <t>（単位：円）</t>
  </si>
  <si>
    <t>令和３年度西原町下水道事業決算報告書</t>
  </si>
  <si>
    <t>令和３年度
決算</t>
  </si>
  <si>
    <t>令和３年度</t>
  </si>
  <si>
    <t>第２項　他会計負担金</t>
  </si>
  <si>
    <t>第３項　県補助金</t>
  </si>
  <si>
    <t>第４項　国庫補助金</t>
  </si>
  <si>
    <t>第５項　出資金</t>
  </si>
  <si>
    <t>第２項　建設改良費</t>
  </si>
  <si>
    <t>第３項　企業債償還金</t>
  </si>
  <si>
    <t>第６項　予備費</t>
  </si>
  <si>
    <t>下水道事業業務量比較表</t>
  </si>
  <si>
    <t>年度末使用戸数（戸）</t>
  </si>
  <si>
    <t>令和２年度</t>
  </si>
  <si>
    <t>企業債年度末残高</t>
  </si>
  <si>
    <t>地方公営企業等金融機構</t>
  </si>
  <si>
    <t>（3）他会計補助金</t>
  </si>
  <si>
    <t>（5）雑収益</t>
  </si>
  <si>
    <t>（1）管渠費</t>
  </si>
  <si>
    <t>（2）総係費</t>
  </si>
  <si>
    <t>（3）接続促進費</t>
  </si>
  <si>
    <t>（4）減価償却費</t>
  </si>
  <si>
    <t>（5）資産減耗費</t>
  </si>
  <si>
    <t>（6）流域下水道維持管理負担金</t>
  </si>
  <si>
    <t>（1）汚水管渠施設建設改良費</t>
  </si>
  <si>
    <t>（2）雨水排水施設建設改良費</t>
  </si>
  <si>
    <t>２　他会計負担金</t>
  </si>
  <si>
    <t>３　県補助金</t>
  </si>
  <si>
    <t>４　国庫補助金</t>
  </si>
  <si>
    <t>５　出資金</t>
  </si>
  <si>
    <t>６　建設改良費</t>
  </si>
  <si>
    <t>７　企業債償還金</t>
  </si>
  <si>
    <t>８　予備費</t>
  </si>
  <si>
    <t>資本的収入額が資本的支出額に不足する額112,978,648円は、過年度分損益勘定留保資金40,886,890円、当年度分損益勘定</t>
  </si>
  <si>
    <t>留保資金64,932,996円及び当年度分消費税及び地方消費税資本的収支調整額7,158,762円で補てんした。</t>
  </si>
  <si>
    <t>・棚原第１・兼久第２処理分区下水道整備工事Ｒ２￥21,186,000-</t>
  </si>
  <si>
    <t>・棚原第１処理分区下水道整備工事（R3-1）￥30,866,000-　　　　　　　　　　　　・徳佐田地区雨水３号幹線工事（その５）￥56,925,000-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</si>
</sst>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.000"/>
    <numFmt numFmtId="179" formatCode="0.0000"/>
    <numFmt numFmtId="180" formatCode="[&lt;=999]000;[&lt;=9999]000\-00;000\-0000"/>
  </numFmts>
  <fonts count="45">
    <font>
      <sz val="11"/>
      <color theme="1"/>
      <name val="Yu Gothic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游ゴシック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u val="double"/>
      <sz val="22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0"/>
      <name val="Yu Gothic"/>
      <family val="3"/>
    </font>
    <font>
      <sz val="18"/>
      <color theme="3"/>
      <name val="Calibri Light"/>
      <family val="3"/>
    </font>
    <font>
      <b/>
      <sz val="11"/>
      <color theme="0"/>
      <name val="Yu Gothic"/>
      <family val="3"/>
    </font>
    <font>
      <sz val="11"/>
      <color rgb="FF9C65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u val="double"/>
      <sz val="22"/>
      <color theme="1"/>
      <name val="ＭＳ Ｐ明朝"/>
      <family val="1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distributed" vertical="center" indent="1"/>
    </xf>
    <xf numFmtId="0" fontId="41" fillId="0" borderId="10" xfId="0" applyFont="1" applyBorder="1" applyAlignment="1">
      <alignment horizontal="distributed" vertical="center" wrapText="1" indent="1"/>
    </xf>
    <xf numFmtId="38" fontId="41" fillId="0" borderId="10" xfId="48" applyFont="1" applyBorder="1" applyAlignment="1">
      <alignment vertical="center"/>
    </xf>
    <xf numFmtId="176" fontId="41" fillId="0" borderId="10" xfId="48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distributed" vertical="center" wrapText="1" indent="2"/>
    </xf>
    <xf numFmtId="2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41" fillId="0" borderId="14" xfId="0" applyFont="1" applyBorder="1" applyAlignment="1">
      <alignment horizontal="distributed" vertical="center" indent="1"/>
    </xf>
    <xf numFmtId="0" fontId="41" fillId="0" borderId="15" xfId="0" applyFont="1" applyBorder="1" applyAlignment="1">
      <alignment horizontal="distributed" vertical="center" indent="1"/>
    </xf>
    <xf numFmtId="38" fontId="41" fillId="0" borderId="13" xfId="48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38" fontId="41" fillId="0" borderId="11" xfId="48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38" fontId="41" fillId="0" borderId="19" xfId="48" applyFont="1" applyBorder="1" applyAlignment="1">
      <alignment vertical="center"/>
    </xf>
    <xf numFmtId="38" fontId="41" fillId="0" borderId="20" xfId="48" applyFont="1" applyBorder="1" applyAlignment="1">
      <alignment vertical="center"/>
    </xf>
    <xf numFmtId="176" fontId="41" fillId="0" borderId="14" xfId="48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176" fontId="42" fillId="0" borderId="10" xfId="48" applyNumberFormat="1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176" fontId="42" fillId="0" borderId="21" xfId="48" applyNumberFormat="1" applyFont="1" applyBorder="1" applyAlignment="1">
      <alignment vertical="center"/>
    </xf>
    <xf numFmtId="176" fontId="42" fillId="0" borderId="22" xfId="48" applyNumberFormat="1" applyFont="1" applyBorder="1" applyAlignment="1">
      <alignment vertical="center"/>
    </xf>
    <xf numFmtId="176" fontId="42" fillId="0" borderId="23" xfId="48" applyNumberFormat="1" applyFont="1" applyBorder="1" applyAlignment="1">
      <alignment vertical="center"/>
    </xf>
    <xf numFmtId="176" fontId="42" fillId="0" borderId="15" xfId="48" applyNumberFormat="1" applyFont="1" applyBorder="1" applyAlignment="1">
      <alignment vertical="center"/>
    </xf>
    <xf numFmtId="176" fontId="42" fillId="0" borderId="24" xfId="48" applyNumberFormat="1" applyFont="1" applyBorder="1" applyAlignment="1">
      <alignment vertical="center"/>
    </xf>
    <xf numFmtId="176" fontId="42" fillId="0" borderId="25" xfId="48" applyNumberFormat="1" applyFont="1" applyBorder="1" applyAlignment="1">
      <alignment vertical="center"/>
    </xf>
    <xf numFmtId="176" fontId="42" fillId="0" borderId="26" xfId="48" applyNumberFormat="1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0" fontId="41" fillId="0" borderId="11" xfId="0" applyFont="1" applyBorder="1" applyAlignment="1">
      <alignment horizontal="distributed" vertical="center" indent="3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1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10" xfId="0" applyNumberFormat="1" applyFont="1" applyBorder="1" applyAlignment="1">
      <alignment horizontal="distributed" vertical="center" wrapText="1" indent="2"/>
    </xf>
    <xf numFmtId="0" fontId="41" fillId="0" borderId="10" xfId="0" applyNumberFormat="1" applyFont="1" applyBorder="1" applyAlignment="1">
      <alignment horizontal="distributed" vertical="center" indent="2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horizontal="distributed" vertical="center" indent="1"/>
    </xf>
    <xf numFmtId="0" fontId="41" fillId="0" borderId="14" xfId="0" applyFont="1" applyBorder="1" applyAlignment="1">
      <alignment horizontal="distributed" vertical="center" indent="1"/>
    </xf>
    <xf numFmtId="0" fontId="41" fillId="0" borderId="31" xfId="0" applyFont="1" applyBorder="1" applyAlignment="1">
      <alignment horizontal="distributed" vertical="center" indent="1"/>
    </xf>
    <xf numFmtId="0" fontId="41" fillId="0" borderId="20" xfId="0" applyFont="1" applyBorder="1" applyAlignment="1">
      <alignment horizontal="distributed" vertical="center" indent="1"/>
    </xf>
    <xf numFmtId="0" fontId="41" fillId="0" borderId="32" xfId="0" applyFont="1" applyBorder="1" applyAlignment="1">
      <alignment horizontal="distributed" vertical="center" indent="1"/>
    </xf>
    <xf numFmtId="0" fontId="41" fillId="0" borderId="19" xfId="0" applyFont="1" applyBorder="1" applyAlignment="1">
      <alignment horizontal="distributed" vertical="center" indent="1"/>
    </xf>
    <xf numFmtId="0" fontId="41" fillId="0" borderId="33" xfId="0" applyFont="1" applyBorder="1" applyAlignment="1">
      <alignment horizontal="distributed" vertical="center" indent="1"/>
    </xf>
    <xf numFmtId="0" fontId="41" fillId="0" borderId="27" xfId="0" applyFont="1" applyBorder="1" applyAlignment="1">
      <alignment horizontal="distributed" vertical="center" indent="1"/>
    </xf>
    <xf numFmtId="0" fontId="41" fillId="0" borderId="30" xfId="0" applyFont="1" applyBorder="1" applyAlignment="1">
      <alignment horizontal="distributed" vertical="center" indent="3"/>
    </xf>
    <xf numFmtId="0" fontId="41" fillId="0" borderId="14" xfId="0" applyFont="1" applyBorder="1" applyAlignment="1">
      <alignment horizontal="distributed" vertical="center" indent="3"/>
    </xf>
    <xf numFmtId="0" fontId="41" fillId="0" borderId="3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horizontal="distributed" vertical="center" indent="1"/>
    </xf>
    <xf numFmtId="0" fontId="41" fillId="0" borderId="39" xfId="0" applyFont="1" applyBorder="1" applyAlignment="1">
      <alignment horizontal="distributed" vertical="center" indent="1"/>
    </xf>
    <xf numFmtId="0" fontId="41" fillId="0" borderId="0" xfId="0" applyFont="1" applyAlignment="1">
      <alignment horizontal="right"/>
    </xf>
    <xf numFmtId="0" fontId="41" fillId="0" borderId="4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tabSelected="1" zoomScalePageLayoutView="0" workbookViewId="0" topLeftCell="A1">
      <selection activeCell="A1" sqref="A1"/>
    </sheetView>
  </sheetViews>
  <sheetFormatPr defaultColWidth="9.00390625" defaultRowHeight="18.75"/>
  <cols>
    <col min="1" max="1" width="2.125" style="2" customWidth="1"/>
    <col min="2" max="2" width="3.50390625" style="2" customWidth="1"/>
    <col min="3" max="3" width="26.625" style="2" customWidth="1"/>
    <col min="4" max="5" width="18.75390625" style="2" customWidth="1"/>
    <col min="6" max="6" width="20.25390625" style="2" customWidth="1"/>
    <col min="7" max="7" width="18.75390625" style="2" customWidth="1"/>
    <col min="8" max="16384" width="9.00390625" style="2" customWidth="1"/>
  </cols>
  <sheetData>
    <row r="2" spans="2:7" ht="25.5">
      <c r="B2" s="43" t="s">
        <v>77</v>
      </c>
      <c r="C2" s="44"/>
      <c r="D2" s="44"/>
      <c r="E2" s="44"/>
      <c r="F2" s="44"/>
      <c r="G2" s="44"/>
    </row>
    <row r="4" ht="14.25">
      <c r="B4" s="2" t="s">
        <v>0</v>
      </c>
    </row>
    <row r="5" ht="7.5" customHeight="1">
      <c r="G5" s="11"/>
    </row>
    <row r="6" spans="2:6" ht="14.25">
      <c r="B6" s="2" t="s">
        <v>11</v>
      </c>
      <c r="F6" s="11" t="s">
        <v>72</v>
      </c>
    </row>
    <row r="7" ht="5.25" customHeight="1"/>
    <row r="8" spans="2:6" ht="48.75" customHeight="1">
      <c r="B8" s="42" t="s">
        <v>9</v>
      </c>
      <c r="C8" s="42"/>
      <c r="D8" s="3" t="s">
        <v>1</v>
      </c>
      <c r="E8" s="3" t="s">
        <v>2</v>
      </c>
      <c r="F8" s="4" t="s">
        <v>4</v>
      </c>
    </row>
    <row r="9" spans="2:6" ht="17.25" customHeight="1">
      <c r="B9" s="8" t="s">
        <v>5</v>
      </c>
      <c r="C9" s="7"/>
      <c r="D9" s="29">
        <f>SUM(D10:D12)</f>
        <v>383955000</v>
      </c>
      <c r="E9" s="29">
        <f>SUM(E10:E12)</f>
        <v>385328118</v>
      </c>
      <c r="F9" s="30">
        <f>E9-D9</f>
        <v>1373118</v>
      </c>
    </row>
    <row r="10" spans="2:6" ht="17.25" customHeight="1">
      <c r="B10" s="9"/>
      <c r="C10" s="7" t="s">
        <v>6</v>
      </c>
      <c r="D10" s="5">
        <v>162920000</v>
      </c>
      <c r="E10" s="5">
        <v>164167683</v>
      </c>
      <c r="F10" s="6">
        <f>E10-D10</f>
        <v>1247683</v>
      </c>
    </row>
    <row r="11" spans="2:6" ht="17.25" customHeight="1">
      <c r="B11" s="9"/>
      <c r="C11" s="7" t="s">
        <v>7</v>
      </c>
      <c r="D11" s="5">
        <v>221034000</v>
      </c>
      <c r="E11" s="5">
        <v>221160435</v>
      </c>
      <c r="F11" s="6">
        <f>E11-D11</f>
        <v>126435</v>
      </c>
    </row>
    <row r="12" spans="2:6" ht="17.25" customHeight="1">
      <c r="B12" s="10"/>
      <c r="C12" s="7" t="s">
        <v>8</v>
      </c>
      <c r="D12" s="5">
        <v>1000</v>
      </c>
      <c r="E12" s="5">
        <v>0</v>
      </c>
      <c r="F12" s="6">
        <f>E12-D12</f>
        <v>-1000</v>
      </c>
    </row>
    <row r="14" spans="2:7" ht="14.25">
      <c r="B14" s="2" t="s">
        <v>12</v>
      </c>
      <c r="G14" s="11" t="s">
        <v>72</v>
      </c>
    </row>
    <row r="15" ht="5.25" customHeight="1"/>
    <row r="16" spans="2:7" ht="48.75" customHeight="1">
      <c r="B16" s="42" t="s">
        <v>9</v>
      </c>
      <c r="C16" s="42"/>
      <c r="D16" s="3" t="s">
        <v>1</v>
      </c>
      <c r="E16" s="3" t="s">
        <v>2</v>
      </c>
      <c r="F16" s="3" t="s">
        <v>18</v>
      </c>
      <c r="G16" s="12" t="s">
        <v>23</v>
      </c>
    </row>
    <row r="17" spans="2:7" ht="17.25" customHeight="1">
      <c r="B17" s="8" t="s">
        <v>13</v>
      </c>
      <c r="C17" s="7"/>
      <c r="D17" s="29">
        <f>SUM(D18:D21)</f>
        <v>379394000</v>
      </c>
      <c r="E17" s="29">
        <f>SUM(E18:E21)</f>
        <v>371479963</v>
      </c>
      <c r="F17" s="29">
        <f>SUM(F18:F21)</f>
        <v>0</v>
      </c>
      <c r="G17" s="30">
        <f>D17-E17-F17</f>
        <v>7914037</v>
      </c>
    </row>
    <row r="18" spans="2:7" ht="17.25" customHeight="1">
      <c r="B18" s="9"/>
      <c r="C18" s="7" t="s">
        <v>14</v>
      </c>
      <c r="D18" s="5">
        <v>349000000</v>
      </c>
      <c r="E18" s="5">
        <v>341445215</v>
      </c>
      <c r="F18" s="5">
        <v>0</v>
      </c>
      <c r="G18" s="30">
        <f>D18-E18-F18</f>
        <v>7554785</v>
      </c>
    </row>
    <row r="19" spans="2:7" ht="17.25" customHeight="1">
      <c r="B19" s="9"/>
      <c r="C19" s="7" t="s">
        <v>15</v>
      </c>
      <c r="D19" s="5">
        <v>29393000</v>
      </c>
      <c r="E19" s="5">
        <v>30034748</v>
      </c>
      <c r="F19" s="5">
        <v>0</v>
      </c>
      <c r="G19" s="30">
        <f>D19-E19-F19</f>
        <v>-641748</v>
      </c>
    </row>
    <row r="20" spans="2:7" ht="17.25" customHeight="1">
      <c r="B20" s="9"/>
      <c r="C20" s="7" t="s">
        <v>16</v>
      </c>
      <c r="D20" s="5">
        <v>1000</v>
      </c>
      <c r="E20" s="5">
        <v>0</v>
      </c>
      <c r="F20" s="5">
        <v>0</v>
      </c>
      <c r="G20" s="30">
        <f>D20-E20-F20</f>
        <v>1000</v>
      </c>
    </row>
    <row r="21" spans="2:7" ht="17.25" customHeight="1">
      <c r="B21" s="10"/>
      <c r="C21" s="7" t="s">
        <v>17</v>
      </c>
      <c r="D21" s="5">
        <v>1000000</v>
      </c>
      <c r="E21" s="5">
        <v>0</v>
      </c>
      <c r="F21" s="5">
        <v>0</v>
      </c>
      <c r="G21" s="30">
        <f>D21-E21-F21</f>
        <v>1000000</v>
      </c>
    </row>
    <row r="23" ht="14.25">
      <c r="B23" s="2" t="s">
        <v>10</v>
      </c>
    </row>
    <row r="24" ht="7.5" customHeight="1">
      <c r="G24" s="11"/>
    </row>
    <row r="25" spans="2:6" ht="14.25">
      <c r="B25" s="2" t="s">
        <v>11</v>
      </c>
      <c r="F25" s="11" t="s">
        <v>72</v>
      </c>
    </row>
    <row r="26" ht="5.25" customHeight="1"/>
    <row r="27" spans="2:6" ht="48.75" customHeight="1">
      <c r="B27" s="42" t="s">
        <v>9</v>
      </c>
      <c r="C27" s="42"/>
      <c r="D27" s="3" t="s">
        <v>1</v>
      </c>
      <c r="E27" s="3" t="s">
        <v>2</v>
      </c>
      <c r="F27" s="4" t="s">
        <v>4</v>
      </c>
    </row>
    <row r="28" spans="2:6" ht="17.25" customHeight="1">
      <c r="B28" s="8" t="s">
        <v>19</v>
      </c>
      <c r="C28" s="7"/>
      <c r="D28" s="29">
        <f>SUM(D29:D33)</f>
        <v>298592800</v>
      </c>
      <c r="E28" s="29">
        <f>SUM(E29:E33)</f>
        <v>298592800</v>
      </c>
      <c r="F28" s="30">
        <f aca="true" t="shared" si="0" ref="F28:F33">E28-D28</f>
        <v>0</v>
      </c>
    </row>
    <row r="29" spans="2:6" ht="17.25" customHeight="1">
      <c r="B29" s="9"/>
      <c r="C29" s="7" t="s">
        <v>20</v>
      </c>
      <c r="D29" s="5">
        <v>84000000</v>
      </c>
      <c r="E29" s="5">
        <v>84000000</v>
      </c>
      <c r="F29" s="30">
        <f t="shared" si="0"/>
        <v>0</v>
      </c>
    </row>
    <row r="30" spans="2:6" ht="17.25" customHeight="1">
      <c r="B30" s="9"/>
      <c r="C30" s="27" t="s">
        <v>80</v>
      </c>
      <c r="D30" s="5">
        <v>26412000</v>
      </c>
      <c r="E30" s="5">
        <v>26412000</v>
      </c>
      <c r="F30" s="30">
        <f t="shared" si="0"/>
        <v>0</v>
      </c>
    </row>
    <row r="31" spans="2:6" ht="17.25" customHeight="1">
      <c r="B31" s="9"/>
      <c r="C31" s="27" t="s">
        <v>81</v>
      </c>
      <c r="D31" s="5">
        <v>38921000</v>
      </c>
      <c r="E31" s="5">
        <v>38921000</v>
      </c>
      <c r="F31" s="30">
        <f t="shared" si="0"/>
        <v>0</v>
      </c>
    </row>
    <row r="32" spans="2:6" ht="17.25" customHeight="1">
      <c r="B32" s="9"/>
      <c r="C32" s="27" t="s">
        <v>82</v>
      </c>
      <c r="D32" s="5">
        <v>48354800</v>
      </c>
      <c r="E32" s="5">
        <v>48354800</v>
      </c>
      <c r="F32" s="30">
        <f t="shared" si="0"/>
        <v>0</v>
      </c>
    </row>
    <row r="33" spans="2:6" ht="17.25" customHeight="1">
      <c r="B33" s="10"/>
      <c r="C33" s="27" t="s">
        <v>83</v>
      </c>
      <c r="D33" s="5">
        <v>100905000</v>
      </c>
      <c r="E33" s="5">
        <v>100905000</v>
      </c>
      <c r="F33" s="30">
        <f t="shared" si="0"/>
        <v>0</v>
      </c>
    </row>
    <row r="35" spans="2:7" ht="14.25">
      <c r="B35" s="2" t="s">
        <v>12</v>
      </c>
      <c r="G35" s="11" t="s">
        <v>72</v>
      </c>
    </row>
    <row r="36" ht="5.25" customHeight="1"/>
    <row r="37" spans="2:7" ht="48.75" customHeight="1">
      <c r="B37" s="42" t="s">
        <v>9</v>
      </c>
      <c r="C37" s="42"/>
      <c r="D37" s="3" t="s">
        <v>1</v>
      </c>
      <c r="E37" s="3" t="s">
        <v>2</v>
      </c>
      <c r="F37" s="3" t="s">
        <v>3</v>
      </c>
      <c r="G37" s="12" t="s">
        <v>23</v>
      </c>
    </row>
    <row r="38" spans="2:7" ht="17.25" customHeight="1">
      <c r="B38" s="8" t="s">
        <v>21</v>
      </c>
      <c r="C38" s="7"/>
      <c r="D38" s="29">
        <f>SUM(D39:D42)</f>
        <v>421703000</v>
      </c>
      <c r="E38" s="29">
        <f>SUM(E39:E42)</f>
        <v>411571448</v>
      </c>
      <c r="F38" s="29">
        <f>SUM(F39:F42)</f>
        <v>0</v>
      </c>
      <c r="G38" s="30">
        <f>D38-E38-F38</f>
        <v>10131552</v>
      </c>
    </row>
    <row r="39" spans="2:7" ht="17.25" customHeight="1">
      <c r="B39" s="9"/>
      <c r="C39" s="7" t="s">
        <v>22</v>
      </c>
      <c r="D39" s="5">
        <v>206321000</v>
      </c>
      <c r="E39" s="5">
        <v>197191126</v>
      </c>
      <c r="F39" s="5">
        <v>0</v>
      </c>
      <c r="G39" s="30">
        <f>D39-E39-F39</f>
        <v>9129874</v>
      </c>
    </row>
    <row r="40" spans="2:7" ht="17.25" customHeight="1" hidden="1">
      <c r="B40" s="9"/>
      <c r="C40" s="27" t="s">
        <v>84</v>
      </c>
      <c r="D40" s="5">
        <v>0</v>
      </c>
      <c r="E40" s="5">
        <v>0</v>
      </c>
      <c r="F40" s="5">
        <v>0</v>
      </c>
      <c r="G40" s="30">
        <f>D40-E40-F40</f>
        <v>0</v>
      </c>
    </row>
    <row r="41" spans="2:7" ht="17.25" customHeight="1">
      <c r="B41" s="9"/>
      <c r="C41" s="27" t="s">
        <v>85</v>
      </c>
      <c r="D41" s="5">
        <v>214382000</v>
      </c>
      <c r="E41" s="5">
        <v>214380322</v>
      </c>
      <c r="F41" s="5">
        <v>0</v>
      </c>
      <c r="G41" s="30">
        <f>D41-E41-F41</f>
        <v>1678</v>
      </c>
    </row>
    <row r="42" spans="2:7" ht="17.25" customHeight="1">
      <c r="B42" s="10"/>
      <c r="C42" s="27" t="s">
        <v>86</v>
      </c>
      <c r="D42" s="5">
        <v>1000000</v>
      </c>
      <c r="E42" s="5">
        <v>0</v>
      </c>
      <c r="F42" s="5">
        <v>0</v>
      </c>
      <c r="G42" s="30">
        <f>D42-E42-F42</f>
        <v>1000000</v>
      </c>
    </row>
    <row r="43" ht="17.25" customHeight="1">
      <c r="B43" s="2" t="s">
        <v>109</v>
      </c>
    </row>
    <row r="44" ht="17.25" customHeight="1">
      <c r="B44" s="2" t="s">
        <v>110</v>
      </c>
    </row>
    <row r="45" ht="17.25" customHeight="1"/>
  </sheetData>
  <sheetProtection/>
  <mergeCells count="5">
    <mergeCell ref="B8:C8"/>
    <mergeCell ref="B16:C16"/>
    <mergeCell ref="B27:C27"/>
    <mergeCell ref="B37:C37"/>
    <mergeCell ref="B2:G2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D14" sqref="D14"/>
    </sheetView>
  </sheetViews>
  <sheetFormatPr defaultColWidth="9.00390625" defaultRowHeight="18.75"/>
  <cols>
    <col min="1" max="1" width="1.75390625" style="1" customWidth="1"/>
    <col min="2" max="2" width="28.375" style="1" customWidth="1"/>
    <col min="3" max="4" width="18.375" style="1" customWidth="1"/>
    <col min="5" max="6" width="10.625" style="1" customWidth="1"/>
    <col min="7" max="16384" width="9.00390625" style="1" customWidth="1"/>
  </cols>
  <sheetData>
    <row r="1" ht="17.25" customHeight="1"/>
    <row r="2" spans="2:6" ht="30.75" customHeight="1">
      <c r="B2" s="43" t="s">
        <v>87</v>
      </c>
      <c r="C2" s="44"/>
      <c r="D2" s="44"/>
      <c r="E2" s="44"/>
      <c r="F2" s="44"/>
    </row>
    <row r="3" ht="17.25" customHeight="1"/>
    <row r="4" spans="1:6" ht="24" customHeight="1">
      <c r="A4" s="2"/>
      <c r="B4" s="52" t="s">
        <v>9</v>
      </c>
      <c r="C4" s="51" t="s">
        <v>24</v>
      </c>
      <c r="D4" s="51" t="s">
        <v>78</v>
      </c>
      <c r="E4" s="49" t="s">
        <v>73</v>
      </c>
      <c r="F4" s="50"/>
    </row>
    <row r="5" spans="1:6" ht="24" customHeight="1">
      <c r="A5" s="2"/>
      <c r="B5" s="52"/>
      <c r="C5" s="51"/>
      <c r="D5" s="51"/>
      <c r="E5" s="53" t="s">
        <v>79</v>
      </c>
      <c r="F5" s="46"/>
    </row>
    <row r="6" spans="1:6" ht="34.5" customHeight="1">
      <c r="A6" s="2"/>
      <c r="B6" s="4" t="s">
        <v>25</v>
      </c>
      <c r="C6" s="5">
        <v>1515089</v>
      </c>
      <c r="D6" s="5">
        <v>1531315</v>
      </c>
      <c r="E6" s="45">
        <f>ROUND(D6/C6*100,1)</f>
        <v>101.1</v>
      </c>
      <c r="F6" s="46"/>
    </row>
    <row r="7" spans="1:6" ht="34.5" customHeight="1">
      <c r="A7" s="2"/>
      <c r="B7" s="4" t="s">
        <v>26</v>
      </c>
      <c r="C7" s="5">
        <v>14894</v>
      </c>
      <c r="D7" s="5">
        <v>15062</v>
      </c>
      <c r="E7" s="45">
        <f aca="true" t="shared" si="0" ref="E7:E12">ROUND(D7/C7*100,1)</f>
        <v>101.1</v>
      </c>
      <c r="F7" s="46"/>
    </row>
    <row r="8" spans="1:6" ht="34.5" customHeight="1">
      <c r="A8" s="2"/>
      <c r="B8" s="4" t="s">
        <v>27</v>
      </c>
      <c r="C8" s="5">
        <v>10183</v>
      </c>
      <c r="D8" s="5">
        <v>10610</v>
      </c>
      <c r="E8" s="45">
        <f t="shared" si="0"/>
        <v>104.2</v>
      </c>
      <c r="F8" s="46"/>
    </row>
    <row r="9" spans="1:6" ht="34.5" customHeight="1">
      <c r="A9" s="2"/>
      <c r="B9" s="4" t="s">
        <v>88</v>
      </c>
      <c r="C9" s="5">
        <v>2617</v>
      </c>
      <c r="D9" s="5">
        <v>2760</v>
      </c>
      <c r="E9" s="45">
        <f t="shared" si="0"/>
        <v>105.5</v>
      </c>
      <c r="F9" s="46"/>
    </row>
    <row r="10" spans="1:6" ht="34.5" customHeight="1">
      <c r="A10" s="2"/>
      <c r="B10" s="4" t="s">
        <v>28</v>
      </c>
      <c r="C10" s="5">
        <v>1515089</v>
      </c>
      <c r="D10" s="5">
        <v>1531315</v>
      </c>
      <c r="E10" s="45">
        <f t="shared" si="0"/>
        <v>101.1</v>
      </c>
      <c r="F10" s="46"/>
    </row>
    <row r="11" spans="1:6" ht="34.5" customHeight="1">
      <c r="A11" s="2"/>
      <c r="B11" s="4" t="s">
        <v>29</v>
      </c>
      <c r="C11" s="7">
        <v>68.4</v>
      </c>
      <c r="D11" s="7">
        <v>70.4</v>
      </c>
      <c r="E11" s="45">
        <f t="shared" si="0"/>
        <v>102.9</v>
      </c>
      <c r="F11" s="46"/>
    </row>
    <row r="12" spans="1:6" ht="34.5" customHeight="1">
      <c r="A12" s="2"/>
      <c r="B12" s="4" t="s">
        <v>30</v>
      </c>
      <c r="C12" s="13">
        <v>100</v>
      </c>
      <c r="D12" s="13">
        <v>100</v>
      </c>
      <c r="E12" s="45">
        <f t="shared" si="0"/>
        <v>100</v>
      </c>
      <c r="F12" s="46"/>
    </row>
    <row r="13" spans="1:6" ht="165" customHeight="1">
      <c r="A13" s="2"/>
      <c r="B13" s="3" t="s">
        <v>71</v>
      </c>
      <c r="C13" s="14" t="s">
        <v>111</v>
      </c>
      <c r="D13" s="14" t="s">
        <v>112</v>
      </c>
      <c r="E13" s="47"/>
      <c r="F13" s="48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</sheetData>
  <sheetProtection/>
  <mergeCells count="14">
    <mergeCell ref="E4:F4"/>
    <mergeCell ref="B2:F2"/>
    <mergeCell ref="D4:D5"/>
    <mergeCell ref="C4:C5"/>
    <mergeCell ref="B4:B5"/>
    <mergeCell ref="E5:F5"/>
    <mergeCell ref="E12:F12"/>
    <mergeCell ref="E13:F13"/>
    <mergeCell ref="E6:F6"/>
    <mergeCell ref="E7:F7"/>
    <mergeCell ref="E8:F8"/>
    <mergeCell ref="E9:F9"/>
    <mergeCell ref="E10:F10"/>
    <mergeCell ref="E11:F1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zoomScalePageLayoutView="0" workbookViewId="0" topLeftCell="A8">
      <selection activeCell="D34" sqref="D34"/>
    </sheetView>
  </sheetViews>
  <sheetFormatPr defaultColWidth="9.00390625" defaultRowHeight="18.75"/>
  <cols>
    <col min="1" max="1" width="2.875" style="1" customWidth="1"/>
    <col min="2" max="2" width="2.625" style="1" customWidth="1"/>
    <col min="3" max="3" width="32.75390625" style="1" customWidth="1"/>
    <col min="4" max="4" width="17.25390625" style="1" customWidth="1"/>
    <col min="5" max="6" width="17.875" style="1" customWidth="1"/>
    <col min="7" max="16384" width="9.00390625" style="1" customWidth="1"/>
  </cols>
  <sheetData>
    <row r="2" spans="2:6" ht="25.5">
      <c r="B2" s="43" t="s">
        <v>60</v>
      </c>
      <c r="C2" s="43"/>
      <c r="D2" s="43"/>
      <c r="E2" s="43"/>
      <c r="F2" s="43"/>
    </row>
    <row r="3" spans="1:6" ht="25.5" customHeight="1" thickBot="1">
      <c r="A3" s="2"/>
      <c r="B3" s="2"/>
      <c r="C3" s="2"/>
      <c r="D3" s="2"/>
      <c r="E3" s="2"/>
      <c r="F3" s="15" t="s">
        <v>74</v>
      </c>
    </row>
    <row r="4" spans="1:6" ht="20.25" customHeight="1" thickBot="1">
      <c r="A4" s="2"/>
      <c r="B4" s="70"/>
      <c r="C4" s="71"/>
      <c r="D4" s="16" t="s">
        <v>79</v>
      </c>
      <c r="E4" s="16" t="s">
        <v>89</v>
      </c>
      <c r="F4" s="17" t="s">
        <v>38</v>
      </c>
    </row>
    <row r="5" spans="1:6" ht="19.5" customHeight="1">
      <c r="A5" s="2"/>
      <c r="B5" s="68" t="s">
        <v>39</v>
      </c>
      <c r="C5" s="69"/>
      <c r="D5" s="31">
        <f>SUM(D6:D8)</f>
        <v>150118270</v>
      </c>
      <c r="E5" s="31">
        <f>SUM(E6:E8)</f>
        <v>148234039</v>
      </c>
      <c r="F5" s="32">
        <f>D5-E5</f>
        <v>1884231</v>
      </c>
    </row>
    <row r="6" spans="1:6" ht="19.5" customHeight="1">
      <c r="A6" s="2"/>
      <c r="B6" s="19"/>
      <c r="C6" s="7" t="s">
        <v>40</v>
      </c>
      <c r="D6" s="5">
        <v>140657270</v>
      </c>
      <c r="E6" s="5">
        <v>138933041</v>
      </c>
      <c r="F6" s="33">
        <f aca="true" t="shared" si="0" ref="F6:F34">D6-E6</f>
        <v>1724229</v>
      </c>
    </row>
    <row r="7" spans="1:6" ht="19.5" customHeight="1">
      <c r="A7" s="2"/>
      <c r="B7" s="19"/>
      <c r="C7" s="7" t="s">
        <v>41</v>
      </c>
      <c r="D7" s="5">
        <v>8983000</v>
      </c>
      <c r="E7" s="5">
        <v>8976998</v>
      </c>
      <c r="F7" s="33">
        <f t="shared" si="0"/>
        <v>6002</v>
      </c>
    </row>
    <row r="8" spans="1:6" ht="19.5" customHeight="1">
      <c r="A8" s="2"/>
      <c r="B8" s="20"/>
      <c r="C8" s="7" t="s">
        <v>42</v>
      </c>
      <c r="D8" s="5">
        <v>478000</v>
      </c>
      <c r="E8" s="5">
        <v>324000</v>
      </c>
      <c r="F8" s="33">
        <f t="shared" si="0"/>
        <v>154000</v>
      </c>
    </row>
    <row r="9" spans="1:6" ht="19.5" customHeight="1">
      <c r="A9" s="2"/>
      <c r="B9" s="64" t="s">
        <v>43</v>
      </c>
      <c r="C9" s="65"/>
      <c r="D9" s="29">
        <f>SUM(D10:D14)</f>
        <v>219835264</v>
      </c>
      <c r="E9" s="29">
        <f>SUM(E10:E14)</f>
        <v>250622392</v>
      </c>
      <c r="F9" s="33">
        <f t="shared" si="0"/>
        <v>-30787128</v>
      </c>
    </row>
    <row r="10" spans="1:6" ht="19.5" customHeight="1">
      <c r="A10" s="2"/>
      <c r="B10" s="19"/>
      <c r="C10" s="7" t="s">
        <v>44</v>
      </c>
      <c r="D10" s="5">
        <v>800</v>
      </c>
      <c r="E10" s="5">
        <v>200</v>
      </c>
      <c r="F10" s="33">
        <f t="shared" si="0"/>
        <v>600</v>
      </c>
    </row>
    <row r="11" spans="1:6" ht="19.5" customHeight="1">
      <c r="A11" s="2"/>
      <c r="B11" s="19"/>
      <c r="C11" s="7" t="s">
        <v>63</v>
      </c>
      <c r="D11" s="5">
        <v>1500000</v>
      </c>
      <c r="E11" s="5">
        <v>1500000</v>
      </c>
      <c r="F11" s="33">
        <f t="shared" si="0"/>
        <v>0</v>
      </c>
    </row>
    <row r="12" spans="1:6" ht="19.5" customHeight="1">
      <c r="A12" s="2"/>
      <c r="B12" s="19"/>
      <c r="C12" s="7" t="s">
        <v>92</v>
      </c>
      <c r="D12" s="5">
        <v>107756000</v>
      </c>
      <c r="E12" s="5">
        <v>138323286</v>
      </c>
      <c r="F12" s="33">
        <f t="shared" si="0"/>
        <v>-30567286</v>
      </c>
    </row>
    <row r="13" spans="1:6" ht="19.5" customHeight="1">
      <c r="A13" s="2"/>
      <c r="B13" s="19"/>
      <c r="C13" s="7" t="s">
        <v>45</v>
      </c>
      <c r="D13" s="5">
        <v>110575575</v>
      </c>
      <c r="E13" s="5">
        <v>110538612</v>
      </c>
      <c r="F13" s="33">
        <f t="shared" si="0"/>
        <v>36963</v>
      </c>
    </row>
    <row r="14" spans="1:6" ht="19.5" customHeight="1">
      <c r="A14" s="2"/>
      <c r="B14" s="20"/>
      <c r="C14" s="7" t="s">
        <v>93</v>
      </c>
      <c r="D14" s="5">
        <v>2889</v>
      </c>
      <c r="E14" s="5">
        <v>260294</v>
      </c>
      <c r="F14" s="33">
        <f t="shared" si="0"/>
        <v>-257405</v>
      </c>
    </row>
    <row r="15" spans="1:6" ht="19.5" customHeight="1">
      <c r="A15" s="2"/>
      <c r="B15" s="64" t="s">
        <v>46</v>
      </c>
      <c r="C15" s="65"/>
      <c r="D15" s="29">
        <f>D16</f>
        <v>0</v>
      </c>
      <c r="E15" s="29">
        <f>E16</f>
        <v>0</v>
      </c>
      <c r="F15" s="33">
        <f t="shared" si="0"/>
        <v>0</v>
      </c>
    </row>
    <row r="16" spans="1:6" ht="19.5" customHeight="1" thickBot="1">
      <c r="A16" s="2"/>
      <c r="B16" s="21"/>
      <c r="C16" s="8" t="s">
        <v>47</v>
      </c>
      <c r="D16" s="22">
        <v>0</v>
      </c>
      <c r="E16" s="22">
        <v>0</v>
      </c>
      <c r="F16" s="34">
        <f t="shared" si="0"/>
        <v>0</v>
      </c>
    </row>
    <row r="17" spans="1:6" ht="19.5" customHeight="1" thickBot="1">
      <c r="A17" s="2"/>
      <c r="B17" s="62" t="s">
        <v>48</v>
      </c>
      <c r="C17" s="63"/>
      <c r="D17" s="39">
        <f>SUM(D5,D9,D15)</f>
        <v>369953534</v>
      </c>
      <c r="E17" s="39">
        <f>SUM(E5,E9,E15)</f>
        <v>398856431</v>
      </c>
      <c r="F17" s="35">
        <f t="shared" si="0"/>
        <v>-28902897</v>
      </c>
    </row>
    <row r="18" spans="1:6" ht="19.5" customHeight="1">
      <c r="A18" s="2"/>
      <c r="B18" s="66" t="s">
        <v>49</v>
      </c>
      <c r="C18" s="67"/>
      <c r="D18" s="40">
        <f>SUM(D19:D24)</f>
        <v>333104191</v>
      </c>
      <c r="E18" s="40">
        <f>SUM(E19:E24)</f>
        <v>354578621</v>
      </c>
      <c r="F18" s="36">
        <f t="shared" si="0"/>
        <v>-21474430</v>
      </c>
    </row>
    <row r="19" spans="1:6" ht="19.5" customHeight="1">
      <c r="A19" s="2"/>
      <c r="B19" s="19"/>
      <c r="C19" s="7" t="s">
        <v>94</v>
      </c>
      <c r="D19" s="5">
        <v>2857250</v>
      </c>
      <c r="E19" s="5">
        <v>2683088</v>
      </c>
      <c r="F19" s="33">
        <f t="shared" si="0"/>
        <v>174162</v>
      </c>
    </row>
    <row r="20" spans="1:6" ht="19.5" customHeight="1">
      <c r="A20" s="2"/>
      <c r="B20" s="19"/>
      <c r="C20" s="7" t="s">
        <v>95</v>
      </c>
      <c r="D20" s="5">
        <v>23798202</v>
      </c>
      <c r="E20" s="5">
        <v>49907784</v>
      </c>
      <c r="F20" s="33">
        <f t="shared" si="0"/>
        <v>-26109582</v>
      </c>
    </row>
    <row r="21" spans="1:6" ht="19.5" customHeight="1">
      <c r="A21" s="2"/>
      <c r="B21" s="28"/>
      <c r="C21" s="27" t="s">
        <v>96</v>
      </c>
      <c r="D21" s="5">
        <v>3000000</v>
      </c>
      <c r="E21" s="5">
        <v>3000000</v>
      </c>
      <c r="F21" s="33">
        <f t="shared" si="0"/>
        <v>0</v>
      </c>
    </row>
    <row r="22" spans="1:6" ht="19.5" customHeight="1">
      <c r="A22" s="2"/>
      <c r="B22" s="19"/>
      <c r="C22" s="7" t="s">
        <v>97</v>
      </c>
      <c r="D22" s="5">
        <v>226880898</v>
      </c>
      <c r="E22" s="5">
        <v>225703763</v>
      </c>
      <c r="F22" s="33">
        <f t="shared" si="0"/>
        <v>1177135</v>
      </c>
    </row>
    <row r="23" spans="1:6" ht="19.5" customHeight="1">
      <c r="A23" s="2"/>
      <c r="B23" s="19"/>
      <c r="C23" s="7" t="s">
        <v>98</v>
      </c>
      <c r="D23" s="5">
        <v>0</v>
      </c>
      <c r="E23" s="5">
        <v>0</v>
      </c>
      <c r="F23" s="33">
        <f t="shared" si="0"/>
        <v>0</v>
      </c>
    </row>
    <row r="24" spans="1:6" ht="19.5" customHeight="1">
      <c r="A24" s="2"/>
      <c r="B24" s="20"/>
      <c r="C24" s="7" t="s">
        <v>99</v>
      </c>
      <c r="D24" s="5">
        <v>76567841</v>
      </c>
      <c r="E24" s="5">
        <v>73283986</v>
      </c>
      <c r="F24" s="33">
        <f t="shared" si="0"/>
        <v>3283855</v>
      </c>
    </row>
    <row r="25" spans="1:6" ht="19.5" customHeight="1">
      <c r="A25" s="2"/>
      <c r="B25" s="64" t="s">
        <v>50</v>
      </c>
      <c r="C25" s="65"/>
      <c r="D25" s="29">
        <f>SUM(D26:D27)</f>
        <v>30159950</v>
      </c>
      <c r="E25" s="29">
        <f>SUM(E26:E27)</f>
        <v>33058324</v>
      </c>
      <c r="F25" s="33">
        <f t="shared" si="0"/>
        <v>-2898374</v>
      </c>
    </row>
    <row r="26" spans="1:6" ht="19.5" customHeight="1">
      <c r="A26" s="2"/>
      <c r="B26" s="19"/>
      <c r="C26" s="7" t="s">
        <v>51</v>
      </c>
      <c r="D26" s="5">
        <v>28829485</v>
      </c>
      <c r="E26" s="5">
        <v>31698918</v>
      </c>
      <c r="F26" s="33">
        <f t="shared" si="0"/>
        <v>-2869433</v>
      </c>
    </row>
    <row r="27" spans="1:6" ht="19.5" customHeight="1">
      <c r="A27" s="2"/>
      <c r="B27" s="20"/>
      <c r="C27" s="7" t="s">
        <v>52</v>
      </c>
      <c r="D27" s="5">
        <v>1330465</v>
      </c>
      <c r="E27" s="5">
        <v>1359406</v>
      </c>
      <c r="F27" s="33">
        <f t="shared" si="0"/>
        <v>-28941</v>
      </c>
    </row>
    <row r="28" spans="1:6" ht="19.5" customHeight="1">
      <c r="A28" s="2"/>
      <c r="B28" s="64" t="s">
        <v>53</v>
      </c>
      <c r="C28" s="65"/>
      <c r="D28" s="5">
        <f>D29</f>
        <v>0</v>
      </c>
      <c r="E28" s="5">
        <f>E29</f>
        <v>9715190</v>
      </c>
      <c r="F28" s="33">
        <f t="shared" si="0"/>
        <v>-9715190</v>
      </c>
    </row>
    <row r="29" spans="1:6" ht="19.5" customHeight="1" thickBot="1">
      <c r="A29" s="2"/>
      <c r="B29" s="19"/>
      <c r="C29" s="8" t="s">
        <v>54</v>
      </c>
      <c r="D29" s="22">
        <v>0</v>
      </c>
      <c r="E29" s="22">
        <v>9715190</v>
      </c>
      <c r="F29" s="34">
        <f t="shared" si="0"/>
        <v>-9715190</v>
      </c>
    </row>
    <row r="30" spans="1:6" ht="19.5" customHeight="1" thickBot="1">
      <c r="A30" s="2"/>
      <c r="B30" s="62" t="s">
        <v>55</v>
      </c>
      <c r="C30" s="63"/>
      <c r="D30" s="39">
        <f>SUM(D18,D25,D28)</f>
        <v>363264141</v>
      </c>
      <c r="E30" s="39">
        <f>SUM(E18,E25,E28)</f>
        <v>397352135</v>
      </c>
      <c r="F30" s="35">
        <f t="shared" si="0"/>
        <v>-34087994</v>
      </c>
    </row>
    <row r="31" spans="1:6" ht="19.5" customHeight="1" thickBot="1">
      <c r="A31" s="2"/>
      <c r="B31" s="60" t="s">
        <v>56</v>
      </c>
      <c r="C31" s="61"/>
      <c r="D31" s="41">
        <f>D17-D30</f>
        <v>6689393</v>
      </c>
      <c r="E31" s="41">
        <f>E17-E30</f>
        <v>1504296</v>
      </c>
      <c r="F31" s="37">
        <f t="shared" si="0"/>
        <v>5185097</v>
      </c>
    </row>
    <row r="32" spans="1:6" ht="19.5" customHeight="1">
      <c r="A32" s="2"/>
      <c r="B32" s="58" t="s">
        <v>57</v>
      </c>
      <c r="C32" s="59"/>
      <c r="D32" s="24">
        <v>1504296</v>
      </c>
      <c r="E32" s="24">
        <v>0</v>
      </c>
      <c r="F32" s="36">
        <f t="shared" si="0"/>
        <v>1504296</v>
      </c>
    </row>
    <row r="33" spans="1:6" ht="19.5" customHeight="1" thickBot="1">
      <c r="A33" s="2"/>
      <c r="B33" s="56" t="s">
        <v>58</v>
      </c>
      <c r="C33" s="57"/>
      <c r="D33" s="25">
        <v>0</v>
      </c>
      <c r="E33" s="25">
        <v>0</v>
      </c>
      <c r="F33" s="38">
        <f t="shared" si="0"/>
        <v>0</v>
      </c>
    </row>
    <row r="34" spans="1:6" ht="19.5" customHeight="1" thickBot="1">
      <c r="A34" s="2"/>
      <c r="B34" s="54" t="s">
        <v>59</v>
      </c>
      <c r="C34" s="55"/>
      <c r="D34" s="39">
        <f>SUM(D31:D33)</f>
        <v>8193689</v>
      </c>
      <c r="E34" s="39">
        <f>SUM(E31:E33)</f>
        <v>1504296</v>
      </c>
      <c r="F34" s="35">
        <f t="shared" si="0"/>
        <v>6689393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14">
    <mergeCell ref="B15:C15"/>
    <mergeCell ref="B9:C9"/>
    <mergeCell ref="B5:C5"/>
    <mergeCell ref="B2:F2"/>
    <mergeCell ref="B4:C4"/>
    <mergeCell ref="B30:C30"/>
    <mergeCell ref="B34:C34"/>
    <mergeCell ref="B33:C33"/>
    <mergeCell ref="B32:C32"/>
    <mergeCell ref="B31:C31"/>
    <mergeCell ref="B17:C17"/>
    <mergeCell ref="B28:C28"/>
    <mergeCell ref="B25:C25"/>
    <mergeCell ref="B18:C18"/>
  </mergeCells>
  <printOptions/>
  <pageMargins left="0.5118110236220472" right="0.31496062992125984" top="0.7480314960629921" bottom="0.7480314960629921" header="0.31496062992125984" footer="0.31496062992125984"/>
  <pageSetup fitToHeight="0" fitToWidth="1"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zoomScalePageLayoutView="0" workbookViewId="0" topLeftCell="A1">
      <selection activeCell="D21" sqref="D21"/>
    </sheetView>
  </sheetViews>
  <sheetFormatPr defaultColWidth="9.00390625" defaultRowHeight="18.75"/>
  <cols>
    <col min="1" max="1" width="2.875" style="1" customWidth="1"/>
    <col min="2" max="2" width="2.625" style="1" customWidth="1"/>
    <col min="3" max="3" width="29.00390625" style="1" customWidth="1"/>
    <col min="4" max="4" width="17.25390625" style="1" customWidth="1"/>
    <col min="5" max="6" width="17.875" style="1" customWidth="1"/>
    <col min="7" max="16384" width="9.00390625" style="1" customWidth="1"/>
  </cols>
  <sheetData>
    <row r="2" spans="2:6" ht="25.5">
      <c r="B2" s="43" t="s">
        <v>61</v>
      </c>
      <c r="C2" s="43"/>
      <c r="D2" s="43"/>
      <c r="E2" s="43"/>
      <c r="F2" s="43"/>
    </row>
    <row r="3" spans="2:6" ht="25.5" customHeight="1" thickBot="1">
      <c r="B3" s="2"/>
      <c r="C3" s="2"/>
      <c r="D3" s="2"/>
      <c r="E3" s="2"/>
      <c r="F3" s="15" t="s">
        <v>75</v>
      </c>
    </row>
    <row r="4" spans="2:6" ht="20.25" customHeight="1" thickBot="1">
      <c r="B4" s="70"/>
      <c r="C4" s="71"/>
      <c r="D4" s="16" t="s">
        <v>79</v>
      </c>
      <c r="E4" s="16" t="s">
        <v>89</v>
      </c>
      <c r="F4" s="17" t="s">
        <v>38</v>
      </c>
    </row>
    <row r="5" spans="2:6" ht="19.5" customHeight="1">
      <c r="B5" s="68" t="s">
        <v>62</v>
      </c>
      <c r="C5" s="69"/>
      <c r="D5" s="31">
        <v>84000000</v>
      </c>
      <c r="E5" s="31">
        <v>54000000</v>
      </c>
      <c r="F5" s="32">
        <f>D5-E5</f>
        <v>30000000</v>
      </c>
    </row>
    <row r="6" spans="2:6" ht="19.5" customHeight="1">
      <c r="B6" s="64" t="s">
        <v>102</v>
      </c>
      <c r="C6" s="65"/>
      <c r="D6" s="29">
        <v>26412000</v>
      </c>
      <c r="E6" s="29">
        <v>25624000</v>
      </c>
      <c r="F6" s="33">
        <f>D6-E6</f>
        <v>788000</v>
      </c>
    </row>
    <row r="7" spans="2:6" ht="19.5" customHeight="1">
      <c r="B7" s="64" t="s">
        <v>103</v>
      </c>
      <c r="C7" s="65"/>
      <c r="D7" s="29">
        <v>38921000</v>
      </c>
      <c r="E7" s="29">
        <v>32620000</v>
      </c>
      <c r="F7" s="33">
        <f aca="true" t="shared" si="0" ref="F7:F21">D7-E7</f>
        <v>6301000</v>
      </c>
    </row>
    <row r="8" spans="2:6" ht="19.5" customHeight="1">
      <c r="B8" s="64" t="s">
        <v>104</v>
      </c>
      <c r="C8" s="65"/>
      <c r="D8" s="5">
        <v>48354800</v>
      </c>
      <c r="E8" s="5">
        <v>11645200</v>
      </c>
      <c r="F8" s="33">
        <f t="shared" si="0"/>
        <v>36709600</v>
      </c>
    </row>
    <row r="9" spans="2:6" ht="19.5" customHeight="1" thickBot="1">
      <c r="B9" s="64" t="s">
        <v>105</v>
      </c>
      <c r="C9" s="65"/>
      <c r="D9" s="29">
        <v>100905000</v>
      </c>
      <c r="E9" s="29">
        <v>65386000</v>
      </c>
      <c r="F9" s="33">
        <f t="shared" si="0"/>
        <v>35519000</v>
      </c>
    </row>
    <row r="10" spans="2:6" ht="19.5" customHeight="1" thickBot="1">
      <c r="B10" s="62" t="s">
        <v>67</v>
      </c>
      <c r="C10" s="63"/>
      <c r="D10" s="39">
        <f>SUM(D5:D9)</f>
        <v>298592800</v>
      </c>
      <c r="E10" s="39">
        <f>SUM(E5:E9)</f>
        <v>189275200</v>
      </c>
      <c r="F10" s="35">
        <f t="shared" si="0"/>
        <v>109317600</v>
      </c>
    </row>
    <row r="11" spans="2:6" ht="19.5" customHeight="1" thickBot="1">
      <c r="B11" s="72" t="s">
        <v>68</v>
      </c>
      <c r="C11" s="73"/>
      <c r="D11" s="23">
        <v>0</v>
      </c>
      <c r="E11" s="23">
        <v>0</v>
      </c>
      <c r="F11" s="35">
        <f t="shared" si="0"/>
        <v>0</v>
      </c>
    </row>
    <row r="12" spans="2:6" ht="19.5" customHeight="1" thickBot="1">
      <c r="B12" s="72" t="s">
        <v>64</v>
      </c>
      <c r="C12" s="73"/>
      <c r="D12" s="39">
        <f>D10-D11</f>
        <v>298592800</v>
      </c>
      <c r="E12" s="39">
        <f>E10-E11</f>
        <v>189275200</v>
      </c>
      <c r="F12" s="35">
        <f t="shared" si="0"/>
        <v>109317600</v>
      </c>
    </row>
    <row r="13" spans="2:6" ht="19.5" customHeight="1">
      <c r="B13" s="68" t="s">
        <v>106</v>
      </c>
      <c r="C13" s="69"/>
      <c r="D13" s="18">
        <f>SUM(D14:D16)</f>
        <v>197191126</v>
      </c>
      <c r="E13" s="18">
        <f>SUM(E14:E16)</f>
        <v>101031562</v>
      </c>
      <c r="F13" s="32">
        <f t="shared" si="0"/>
        <v>96159564</v>
      </c>
    </row>
    <row r="14" spans="2:6" ht="19.5" customHeight="1">
      <c r="B14" s="19"/>
      <c r="C14" s="7" t="s">
        <v>100</v>
      </c>
      <c r="D14" s="5">
        <v>76349689</v>
      </c>
      <c r="E14" s="5">
        <v>56248426</v>
      </c>
      <c r="F14" s="33">
        <f t="shared" si="0"/>
        <v>20101263</v>
      </c>
    </row>
    <row r="15" spans="2:6" ht="19.5" customHeight="1">
      <c r="B15" s="19"/>
      <c r="C15" s="7" t="s">
        <v>101</v>
      </c>
      <c r="D15" s="5">
        <v>92014437</v>
      </c>
      <c r="E15" s="5">
        <v>19585136</v>
      </c>
      <c r="F15" s="33">
        <f t="shared" si="0"/>
        <v>72429301</v>
      </c>
    </row>
    <row r="16" spans="2:6" ht="19.5" customHeight="1">
      <c r="B16" s="19"/>
      <c r="C16" s="7" t="s">
        <v>65</v>
      </c>
      <c r="D16" s="5">
        <v>28827000</v>
      </c>
      <c r="E16" s="5">
        <v>25198000</v>
      </c>
      <c r="F16" s="33">
        <f t="shared" si="0"/>
        <v>3629000</v>
      </c>
    </row>
    <row r="17" spans="2:6" ht="19.5" customHeight="1">
      <c r="B17" s="64" t="s">
        <v>107</v>
      </c>
      <c r="C17" s="65"/>
      <c r="D17" s="5">
        <v>214380322</v>
      </c>
      <c r="E17" s="5">
        <v>205068059</v>
      </c>
      <c r="F17" s="33">
        <f t="shared" si="0"/>
        <v>9312263</v>
      </c>
    </row>
    <row r="18" spans="2:6" ht="19.5" customHeight="1" thickBot="1">
      <c r="B18" s="64" t="s">
        <v>108</v>
      </c>
      <c r="C18" s="65"/>
      <c r="D18" s="5">
        <v>0</v>
      </c>
      <c r="E18" s="5">
        <v>0</v>
      </c>
      <c r="F18" s="33">
        <f>D18-E18</f>
        <v>0</v>
      </c>
    </row>
    <row r="19" spans="2:6" ht="19.5" customHeight="1" thickBot="1">
      <c r="B19" s="62" t="s">
        <v>66</v>
      </c>
      <c r="C19" s="63"/>
      <c r="D19" s="23">
        <f>D13+D17+D18</f>
        <v>411571448</v>
      </c>
      <c r="E19" s="23">
        <f>E13+E17+E18</f>
        <v>306099621</v>
      </c>
      <c r="F19" s="35">
        <f t="shared" si="0"/>
        <v>105471827</v>
      </c>
    </row>
    <row r="20" spans="2:6" ht="19.5" customHeight="1" thickBot="1">
      <c r="B20" s="54" t="s">
        <v>69</v>
      </c>
      <c r="C20" s="55"/>
      <c r="D20" s="26">
        <f>D12-D19</f>
        <v>-112978648</v>
      </c>
      <c r="E20" s="26">
        <f>E12-E19</f>
        <v>-116824421</v>
      </c>
      <c r="F20" s="35">
        <f t="shared" si="0"/>
        <v>3845773</v>
      </c>
    </row>
    <row r="21" spans="2:6" ht="19.5" customHeight="1" thickBot="1">
      <c r="B21" s="54" t="s">
        <v>70</v>
      </c>
      <c r="C21" s="55"/>
      <c r="D21" s="23">
        <f>D20*-1</f>
        <v>112978648</v>
      </c>
      <c r="E21" s="23">
        <f>E20*-1</f>
        <v>116824421</v>
      </c>
      <c r="F21" s="35">
        <f t="shared" si="0"/>
        <v>-3845773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16">
    <mergeCell ref="B19:C19"/>
    <mergeCell ref="B20:C20"/>
    <mergeCell ref="B21:C21"/>
    <mergeCell ref="B2:F2"/>
    <mergeCell ref="B5:C5"/>
    <mergeCell ref="B7:C7"/>
    <mergeCell ref="B9:C9"/>
    <mergeCell ref="B10:C10"/>
    <mergeCell ref="B13:C13"/>
    <mergeCell ref="B11:C11"/>
    <mergeCell ref="B12:C12"/>
    <mergeCell ref="B4:C4"/>
    <mergeCell ref="B6:C6"/>
    <mergeCell ref="B18:C18"/>
    <mergeCell ref="B17:C17"/>
    <mergeCell ref="B8:C8"/>
  </mergeCells>
  <printOptions horizontalCentered="1"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"/>
  <sheetViews>
    <sheetView zoomScalePageLayoutView="0" workbookViewId="0" topLeftCell="A1">
      <selection activeCell="D15" sqref="D15"/>
    </sheetView>
  </sheetViews>
  <sheetFormatPr defaultColWidth="9.00390625" defaultRowHeight="18.75"/>
  <cols>
    <col min="1" max="1" width="1.625" style="1" customWidth="1"/>
    <col min="2" max="2" width="26.625" style="1" customWidth="1"/>
    <col min="3" max="5" width="15.75390625" style="1" customWidth="1"/>
    <col min="6" max="16384" width="9.00390625" style="1" customWidth="1"/>
  </cols>
  <sheetData>
    <row r="2" spans="2:5" ht="24" customHeight="1">
      <c r="B2" s="43" t="s">
        <v>90</v>
      </c>
      <c r="C2" s="44"/>
      <c r="D2" s="44"/>
      <c r="E2" s="44"/>
    </row>
    <row r="3" ht="13.5">
      <c r="E3" s="74" t="s">
        <v>76</v>
      </c>
    </row>
    <row r="4" ht="13.5">
      <c r="E4" s="75"/>
    </row>
    <row r="5" spans="2:5" ht="24.75" customHeight="1">
      <c r="B5" s="3" t="s">
        <v>32</v>
      </c>
      <c r="C5" s="3" t="s">
        <v>89</v>
      </c>
      <c r="D5" s="3" t="s">
        <v>79</v>
      </c>
      <c r="E5" s="3" t="s">
        <v>31</v>
      </c>
    </row>
    <row r="6" spans="2:5" ht="24.75" customHeight="1">
      <c r="B6" s="3" t="s">
        <v>33</v>
      </c>
      <c r="C6" s="5">
        <v>2771749144</v>
      </c>
      <c r="D6" s="5">
        <v>2721755308</v>
      </c>
      <c r="E6" s="7"/>
    </row>
    <row r="7" spans="2:5" ht="24.75" customHeight="1">
      <c r="B7" s="3" t="s">
        <v>34</v>
      </c>
      <c r="C7" s="5">
        <v>288957742</v>
      </c>
      <c r="D7" s="5">
        <v>262838011</v>
      </c>
      <c r="E7" s="7"/>
    </row>
    <row r="8" spans="2:5" ht="24.75" customHeight="1">
      <c r="B8" s="3" t="s">
        <v>35</v>
      </c>
      <c r="C8" s="5">
        <v>188655400</v>
      </c>
      <c r="D8" s="5">
        <v>178819342</v>
      </c>
      <c r="E8" s="7"/>
    </row>
    <row r="9" spans="2:5" ht="24.75" customHeight="1">
      <c r="B9" s="3" t="s">
        <v>91</v>
      </c>
      <c r="C9" s="5">
        <v>380475085</v>
      </c>
      <c r="D9" s="5">
        <v>338679237</v>
      </c>
      <c r="E9" s="27"/>
    </row>
    <row r="10" spans="2:5" ht="24.75" customHeight="1">
      <c r="B10" s="3" t="s">
        <v>36</v>
      </c>
      <c r="C10" s="5">
        <v>19368331</v>
      </c>
      <c r="D10" s="5">
        <v>16733482</v>
      </c>
      <c r="E10" s="7"/>
    </row>
    <row r="11" spans="2:5" ht="24.75" customHeight="1">
      <c r="B11" s="3" t="s">
        <v>37</v>
      </c>
      <c r="C11" s="5">
        <f>SUM(C6:C10)</f>
        <v>3649205702</v>
      </c>
      <c r="D11" s="5">
        <f>SUM(D6:D10)</f>
        <v>3518825380</v>
      </c>
      <c r="E11" s="7"/>
    </row>
  </sheetData>
  <sheetProtection/>
  <mergeCells count="2">
    <mergeCell ref="B2:E2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21 山川 タケル</cp:lastModifiedBy>
  <cp:lastPrinted>2022-11-10T06:41:19Z</cp:lastPrinted>
  <dcterms:created xsi:type="dcterms:W3CDTF">2022-06-13T04:32:14Z</dcterms:created>
  <dcterms:modified xsi:type="dcterms:W3CDTF">2022-11-15T04:21:34Z</dcterms:modified>
  <cp:category/>
  <cp:version/>
  <cp:contentType/>
  <cp:contentStatus/>
</cp:coreProperties>
</file>